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0005" windowHeight="7695" activeTab="1"/>
  </bookViews>
  <sheets>
    <sheet name="Instructions" sheetId="2" r:id="rId1"/>
    <sheet name="Calculations" sheetId="1" r:id="rId2"/>
    <sheet name="Change Log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" i="1" l="1"/>
  <c r="J5" i="1"/>
  <c r="J6" i="1"/>
  <c r="J7" i="1"/>
  <c r="J8" i="1"/>
  <c r="J9" i="1"/>
  <c r="J10" i="1"/>
  <c r="J11" i="1"/>
  <c r="J12" i="1"/>
  <c r="J13" i="1"/>
  <c r="J14" i="1"/>
  <c r="J15" i="1"/>
  <c r="G24" i="1"/>
  <c r="F7" i="1"/>
  <c r="F9" i="1"/>
  <c r="F12" i="1"/>
  <c r="F15" i="1"/>
  <c r="F5" i="1"/>
  <c r="F6" i="1"/>
  <c r="F8" i="1"/>
  <c r="F10" i="1"/>
  <c r="F11" i="1"/>
  <c r="F13" i="1"/>
  <c r="F14" i="1"/>
  <c r="E25" i="1"/>
  <c r="E24" i="1"/>
  <c r="E10" i="1"/>
  <c r="E7" i="1"/>
  <c r="S77" i="1"/>
  <c r="E15" i="1"/>
  <c r="S72" i="1"/>
  <c r="E14" i="1"/>
  <c r="E13" i="1"/>
  <c r="E12" i="1"/>
  <c r="E11" i="1"/>
  <c r="E8" i="1"/>
  <c r="E6" i="1"/>
  <c r="E5" i="1"/>
  <c r="F20" i="1"/>
  <c r="D18" i="1"/>
  <c r="D20" i="1"/>
  <c r="E9" i="1"/>
</calcChain>
</file>

<file path=xl/comments1.xml><?xml version="1.0" encoding="utf-8"?>
<comments xmlns="http://schemas.openxmlformats.org/spreadsheetml/2006/main">
  <authors>
    <author>Craig Brown</author>
  </authors>
  <commentList>
    <comment ref="E4" authorId="0">
      <text>
        <r>
          <rPr>
            <b/>
            <sz val="9"/>
            <color indexed="81"/>
            <rFont val="Tahoma"/>
            <family val="2"/>
          </rPr>
          <t>Craig Brown:</t>
        </r>
        <r>
          <rPr>
            <sz val="9"/>
            <color indexed="81"/>
            <rFont val="Tahoma"/>
            <family val="2"/>
          </rPr>
          <t xml:space="preserve">
This is number of total nodes for this image type alone. You cannot use the possbile number of nodes for all image types together.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Craig Brown:</t>
        </r>
        <r>
          <rPr>
            <sz val="9"/>
            <color indexed="81"/>
            <rFont val="Tahoma"/>
            <family val="2"/>
          </rPr>
          <t xml:space="preserve">
This is number of total nodes for this image type alone. You cannot use the possbile number of nodes for all image types together.</t>
        </r>
      </text>
    </comment>
  </commentList>
</comments>
</file>

<file path=xl/sharedStrings.xml><?xml version="1.0" encoding="utf-8"?>
<sst xmlns="http://schemas.openxmlformats.org/spreadsheetml/2006/main" count="55" uniqueCount="53">
  <si>
    <t># Nodes</t>
  </si>
  <si>
    <t>IOSv</t>
  </si>
  <si>
    <t>CSR1000v</t>
  </si>
  <si>
    <t>Virtual Machine Configuration</t>
  </si>
  <si>
    <t>Calculation Data</t>
  </si>
  <si>
    <t>Result</t>
  </si>
  <si>
    <t>vMemory</t>
  </si>
  <si>
    <t>Server - small</t>
  </si>
  <si>
    <t>Server - medium</t>
  </si>
  <si>
    <t>Server - large</t>
  </si>
  <si>
    <t>Server - xlarge</t>
  </si>
  <si>
    <t>IOS XRv</t>
  </si>
  <si>
    <t>Memory (Mb)</t>
  </si>
  <si>
    <t>% adjustment for page reuse</t>
  </si>
  <si>
    <t>Total</t>
  </si>
  <si>
    <t>Calculated Possible # Nodes</t>
  </si>
  <si>
    <t>Images / Flavor</t>
  </si>
  <si>
    <t>Total memory</t>
  </si>
  <si>
    <t>Memory  on PC</t>
  </si>
  <si>
    <t>Instructions</t>
  </si>
  <si>
    <t>Steps</t>
  </si>
  <si>
    <t>Cell C16</t>
  </si>
  <si>
    <t>Select from the pull-down menu the total amount of physical memory installed</t>
  </si>
  <si>
    <t>Select from the pull-down menu the total amount of virtual memory assigned to the Cisco Modeling Labs Server</t>
  </si>
  <si>
    <t>Only edit  the sections highlighted in yellow</t>
  </si>
  <si>
    <t xml:space="preserve"> </t>
  </si>
  <si>
    <t>Cell C18</t>
  </si>
  <si>
    <t>Note: The amount of virtual memory cannot exceed the amount of physical memory</t>
  </si>
  <si>
    <t>Cells E5-E12</t>
  </si>
  <si>
    <t>Enter in the number of nodes you would like to simulate</t>
  </si>
  <si>
    <t>Cell E22</t>
  </si>
  <si>
    <t>Confirm if the amount of memory in the Cisco Modeling Labs Server is sufficient for that number of nodes, if not adjust the number of nodes</t>
  </si>
  <si>
    <t>Notes:</t>
  </si>
  <si>
    <t>Change other fields may break the calculatins being made</t>
  </si>
  <si>
    <t>History:</t>
  </si>
  <si>
    <t>Intial Release</t>
  </si>
  <si>
    <t>Added 128 Gb (131,072 Mb) to the memory configurations</t>
  </si>
  <si>
    <t>Removed the vCPU entry until further testing is performed</t>
  </si>
  <si>
    <t xml:space="preserve">Added NX-OS </t>
  </si>
  <si>
    <t>NX-OS</t>
  </si>
  <si>
    <t>Added 512 Gb of memory</t>
  </si>
  <si>
    <t>GB</t>
  </si>
  <si>
    <t>Changed Gb and Mb to GB and MB</t>
  </si>
  <si>
    <t>Please report any errors in the worksheet to Craig Brown (craibrow@cisco.com) Cisco Technical Marketing Engineer</t>
  </si>
  <si>
    <t>IOSvL2</t>
  </si>
  <si>
    <t>ASAv</t>
  </si>
  <si>
    <t>Server - tiny (default)</t>
  </si>
  <si>
    <t>Assigned vCPU</t>
  </si>
  <si>
    <t>vNodes per Core</t>
  </si>
  <si>
    <t>Updated to include IOSvL2 for CML version 1.1, correct xlarge calculation error, included number of Cores</t>
  </si>
  <si>
    <t>This form will assist in the approximate calculation of the amount of memory and cores for CML hardware purchase. Results will vary on use so cater for a 10-15% growth based on calculations.</t>
  </si>
  <si>
    <t xml:space="preserve">Cores calculated   </t>
  </si>
  <si>
    <t xml:space="preserve">Memory required (MB)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</si>
</sst>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theme="0" tint="-0.34998626667073579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28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  <xf numFmtId="0" fontId="4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5" borderId="3" xfId="0" applyNumberFormat="1" applyFill="1" applyBorder="1" applyAlignment="1">
      <alignment horizontal="center"/>
    </xf>
    <xf numFmtId="1" fontId="6" fillId="0" borderId="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Border="1"/>
    <xf numFmtId="0" fontId="3" fillId="5" borderId="3" xfId="3" applyFill="1" applyBorder="1" applyAlignment="1">
      <alignment horizontal="center" vertical="center"/>
    </xf>
    <xf numFmtId="0" fontId="0" fillId="0" borderId="4" xfId="0" applyBorder="1" applyAlignment="1">
      <alignment horizontal="right"/>
    </xf>
    <xf numFmtId="0" fontId="7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0" fontId="0" fillId="0" borderId="4" xfId="0" applyBorder="1"/>
    <xf numFmtId="0" fontId="0" fillId="0" borderId="0" xfId="0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0" fillId="0" borderId="3" xfId="0" applyFill="1" applyBorder="1"/>
    <xf numFmtId="0" fontId="3" fillId="0" borderId="0" xfId="3" applyFill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3" fillId="0" borderId="0" xfId="0" applyFont="1"/>
    <xf numFmtId="164" fontId="0" fillId="0" borderId="0" xfId="0" applyNumberFormat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0" xfId="0" applyFill="1" applyAlignment="1">
      <alignment horizontal="right"/>
    </xf>
    <xf numFmtId="1" fontId="16" fillId="0" borderId="0" xfId="0" applyNumberFormat="1" applyFont="1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Border="1"/>
    <xf numFmtId="0" fontId="16" fillId="6" borderId="0" xfId="3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2" fontId="6" fillId="0" borderId="3" xfId="0" applyNumberFormat="1" applyFont="1" applyBorder="1" applyAlignment="1">
      <alignment horizontal="center" vertical="center"/>
    </xf>
    <xf numFmtId="1" fontId="0" fillId="0" borderId="3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1" fontId="0" fillId="0" borderId="8" xfId="0" applyNumberFormat="1" applyBorder="1" applyAlignment="1">
      <alignment horizontal="left"/>
    </xf>
    <xf numFmtId="1" fontId="0" fillId="0" borderId="0" xfId="0" applyNumberFormat="1" applyBorder="1" applyAlignment="1">
      <alignment horizontal="left"/>
    </xf>
    <xf numFmtId="0" fontId="4" fillId="0" borderId="7" xfId="4" applyBorder="1" applyAlignment="1">
      <alignment horizontal="center"/>
    </xf>
    <xf numFmtId="0" fontId="2" fillId="3" borderId="3" xfId="2" applyBorder="1" applyAlignment="1">
      <alignment horizontal="center"/>
    </xf>
    <xf numFmtId="0" fontId="11" fillId="0" borderId="0" xfId="0" applyFont="1" applyAlignment="1">
      <alignment horizontal="center" wrapText="1"/>
    </xf>
    <xf numFmtId="0" fontId="1" fillId="2" borderId="4" xfId="1" applyBorder="1" applyAlignment="1">
      <alignment horizontal="center"/>
    </xf>
    <xf numFmtId="0" fontId="1" fillId="2" borderId="6" xfId="1" applyBorder="1" applyAlignment="1">
      <alignment horizontal="center"/>
    </xf>
    <xf numFmtId="0" fontId="1" fillId="2" borderId="5" xfId="1" applyBorder="1" applyAlignment="1">
      <alignment horizontal="center"/>
    </xf>
  </cellXfs>
  <cellStyles count="15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Good" xfId="1" builtinId="26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Input" xfId="3" builtinId="20"/>
    <cellStyle name="Linked Cell" xfId="4" builtinId="24"/>
    <cellStyle name="Neutral" xfId="2" builtinId="2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E24" sqref="E24"/>
    </sheetView>
  </sheetViews>
  <sheetFormatPr defaultColWidth="8.85546875" defaultRowHeight="15" x14ac:dyDescent="0.25"/>
  <cols>
    <col min="2" max="2" width="6.7109375" customWidth="1"/>
    <col min="3" max="3" width="12.7109375" customWidth="1"/>
  </cols>
  <sheetData>
    <row r="1" spans="1:4" ht="36" x14ac:dyDescent="0.8">
      <c r="A1" s="26" t="s">
        <v>19</v>
      </c>
    </row>
    <row r="3" spans="1:4" ht="14.45" x14ac:dyDescent="0.35">
      <c r="A3" t="s">
        <v>50</v>
      </c>
    </row>
    <row r="5" spans="1:4" ht="14.45" x14ac:dyDescent="0.35">
      <c r="A5" s="24" t="s">
        <v>20</v>
      </c>
      <c r="B5" s="25">
        <v>1</v>
      </c>
      <c r="C5" t="s">
        <v>21</v>
      </c>
      <c r="D5" t="s">
        <v>22</v>
      </c>
    </row>
    <row r="6" spans="1:4" ht="14.45" x14ac:dyDescent="0.35">
      <c r="B6" s="25">
        <v>2</v>
      </c>
      <c r="C6" t="s">
        <v>26</v>
      </c>
      <c r="D6" t="s">
        <v>23</v>
      </c>
    </row>
    <row r="7" spans="1:4" ht="14.45" x14ac:dyDescent="0.35">
      <c r="B7" s="25" t="s">
        <v>25</v>
      </c>
      <c r="D7" t="s">
        <v>27</v>
      </c>
    </row>
    <row r="8" spans="1:4" ht="14.45" x14ac:dyDescent="0.35">
      <c r="B8" s="25">
        <v>3</v>
      </c>
      <c r="C8" t="s">
        <v>28</v>
      </c>
      <c r="D8" t="s">
        <v>29</v>
      </c>
    </row>
    <row r="9" spans="1:4" ht="14.45" x14ac:dyDescent="0.35">
      <c r="B9" s="25">
        <v>4</v>
      </c>
      <c r="C9" t="s">
        <v>30</v>
      </c>
      <c r="D9" t="s">
        <v>31</v>
      </c>
    </row>
    <row r="10" spans="1:4" ht="14.45" x14ac:dyDescent="0.35">
      <c r="B10" s="25"/>
    </row>
    <row r="11" spans="1:4" ht="14.45" x14ac:dyDescent="0.35">
      <c r="B11" s="25"/>
    </row>
    <row r="12" spans="1:4" ht="14.45" x14ac:dyDescent="0.35">
      <c r="A12" t="s">
        <v>32</v>
      </c>
      <c r="B12" s="25"/>
    </row>
    <row r="13" spans="1:4" ht="14.45" x14ac:dyDescent="0.35">
      <c r="B13" s="25"/>
      <c r="C13" t="s">
        <v>24</v>
      </c>
    </row>
    <row r="14" spans="1:4" ht="14.45" x14ac:dyDescent="0.35">
      <c r="B14" s="25"/>
      <c r="C14" t="s">
        <v>33</v>
      </c>
    </row>
    <row r="16" spans="1:4" ht="14.45" x14ac:dyDescent="0.35">
      <c r="B16" s="25"/>
    </row>
    <row r="17" spans="1:2" ht="14.45" x14ac:dyDescent="0.35">
      <c r="A17" t="s">
        <v>43</v>
      </c>
      <c r="B17" s="25"/>
    </row>
    <row r="18" spans="1:2" ht="14.45" x14ac:dyDescent="0.35">
      <c r="B18" s="25"/>
    </row>
    <row r="19" spans="1:2" ht="14.45" x14ac:dyDescent="0.35">
      <c r="B19" s="25"/>
    </row>
    <row r="20" spans="1:2" ht="14.45" x14ac:dyDescent="0.35">
      <c r="B20" s="25"/>
    </row>
    <row r="21" spans="1:2" ht="14.45" x14ac:dyDescent="0.35">
      <c r="B21" s="25"/>
    </row>
    <row r="22" spans="1:2" ht="14.45" x14ac:dyDescent="0.35">
      <c r="B22" s="25"/>
    </row>
    <row r="23" spans="1:2" ht="14.45" x14ac:dyDescent="0.35">
      <c r="B23" s="25"/>
    </row>
    <row r="24" spans="1:2" ht="14.45" x14ac:dyDescent="0.35">
      <c r="B24" s="25"/>
    </row>
    <row r="25" spans="1:2" ht="14.45" x14ac:dyDescent="0.35">
      <c r="B25" s="25"/>
    </row>
    <row r="26" spans="1:2" ht="14.45" x14ac:dyDescent="0.35">
      <c r="B26" s="25"/>
    </row>
    <row r="27" spans="1:2" ht="14.45" x14ac:dyDescent="0.35">
      <c r="B27" s="25"/>
    </row>
    <row r="28" spans="1:2" ht="14.45" x14ac:dyDescent="0.35">
      <c r="B28" s="25"/>
    </row>
    <row r="29" spans="1:2" ht="14.45" x14ac:dyDescent="0.35">
      <c r="B29" s="25"/>
    </row>
    <row r="30" spans="1:2" ht="14.45" x14ac:dyDescent="0.35">
      <c r="B30" s="25"/>
    </row>
    <row r="31" spans="1:2" ht="14.45" x14ac:dyDescent="0.35">
      <c r="B31" s="25"/>
    </row>
    <row r="32" spans="1:2" ht="14.45" x14ac:dyDescent="0.35">
      <c r="B32" s="25"/>
    </row>
    <row r="33" spans="2:2" ht="14.45" x14ac:dyDescent="0.35">
      <c r="B33" s="25"/>
    </row>
    <row r="34" spans="2:2" ht="14.45" x14ac:dyDescent="0.35">
      <c r="B34" s="25"/>
    </row>
    <row r="35" spans="2:2" ht="14.45" x14ac:dyDescent="0.35">
      <c r="B35" s="25"/>
    </row>
    <row r="36" spans="2:2" x14ac:dyDescent="0.25">
      <c r="B36" s="25"/>
    </row>
    <row r="37" spans="2:2" x14ac:dyDescent="0.25">
      <c r="B37" s="25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U77"/>
  <sheetViews>
    <sheetView tabSelected="1" zoomScale="125" zoomScaleNormal="125" zoomScalePageLayoutView="125" workbookViewId="0">
      <selection activeCell="M7" sqref="M7"/>
    </sheetView>
  </sheetViews>
  <sheetFormatPr defaultColWidth="8.85546875" defaultRowHeight="15" x14ac:dyDescent="0.25"/>
  <cols>
    <col min="2" max="2" width="19.42578125" customWidth="1"/>
    <col min="3" max="3" width="10.140625" style="1" customWidth="1"/>
    <col min="4" max="5" width="8.5703125" customWidth="1"/>
    <col min="6" max="6" width="9.42578125" customWidth="1"/>
    <col min="7" max="7" width="12.7109375" customWidth="1"/>
    <col min="9" max="11" width="8.85546875" style="31"/>
    <col min="12" max="12" width="10" style="31" bestFit="1" customWidth="1"/>
    <col min="13" max="15" width="8.85546875" style="31"/>
    <col min="16" max="18" width="8.85546875" style="23"/>
    <col min="19" max="19" width="8.85546875" style="37"/>
    <col min="20" max="21" width="8.85546875" style="23"/>
  </cols>
  <sheetData>
    <row r="3" spans="2:21" ht="14.45" x14ac:dyDescent="0.35">
      <c r="B3" s="47" t="s">
        <v>4</v>
      </c>
      <c r="C3" s="47"/>
      <c r="D3" s="47"/>
      <c r="E3" s="47"/>
      <c r="F3" s="47"/>
      <c r="G3" s="47"/>
    </row>
    <row r="4" spans="2:21" s="5" customFormat="1" ht="72.599999999999994" x14ac:dyDescent="0.35">
      <c r="B4" s="2" t="s">
        <v>16</v>
      </c>
      <c r="C4" s="2" t="s">
        <v>6</v>
      </c>
      <c r="D4" s="39" t="s">
        <v>47</v>
      </c>
      <c r="E4" s="13" t="s">
        <v>15</v>
      </c>
      <c r="F4" s="13" t="s">
        <v>15</v>
      </c>
      <c r="G4" s="2" t="s">
        <v>0</v>
      </c>
      <c r="I4" s="32"/>
      <c r="J4" s="35" t="s">
        <v>14</v>
      </c>
      <c r="K4" s="36" t="s">
        <v>13</v>
      </c>
      <c r="L4" s="32"/>
      <c r="M4" s="32"/>
      <c r="N4" s="32"/>
      <c r="O4" s="32"/>
      <c r="P4" s="28"/>
      <c r="Q4" s="28"/>
      <c r="R4" s="28"/>
      <c r="S4" s="38"/>
      <c r="T4" s="28"/>
      <c r="U4" s="28"/>
    </row>
    <row r="5" spans="2:21" ht="14.45" x14ac:dyDescent="0.35">
      <c r="B5" s="3" t="s">
        <v>1</v>
      </c>
      <c r="C5" s="4">
        <v>512</v>
      </c>
      <c r="D5" s="40">
        <v>1</v>
      </c>
      <c r="E5" s="7">
        <f>(C20-900)/(C5-((C5*K5)/100))</f>
        <v>508.484375</v>
      </c>
      <c r="F5" s="42">
        <f>G5*D5/3</f>
        <v>3.3333333333333335</v>
      </c>
      <c r="G5" s="10">
        <v>10</v>
      </c>
      <c r="H5" s="23"/>
      <c r="J5" s="14">
        <f>(((G5*C5)-((G5*C5)*K5)/100))</f>
        <v>2560</v>
      </c>
      <c r="K5" s="12">
        <f>IF(C20=1024,0,IF(C20=2048,0,IF(C20=3072,0,IF(C20=4096,0,IF(C20=5120,0,IF(C20=6144,0,IF(C20=7168,14,IF(C20=8192,14,IF(C20=9216,14,IF(C20=10240,14,IF(C20=11264,14,IF(C20=12288,21,IF(C20=13312,21,IF(C20=14336,21,IF(C20=15360,21,IF(C20=16384,29,IF(C20=17408,29,IF(C20=18432,29,IF(C20=19456,29,IF(C20=20480,29,IF(C20=21504,29,IF(C20=22528,29,IF(C20=23552,29,IF(C20=24576,29,IF(C20=25600,29,IF(C20=26624,29,IF(C20=27648,29,IF(C20=28672,29,IF(C20=29696,29,IF(C20=30720,29,IF(C20=31744,29,IF(C20=32768,50,IF(C20=51200,50,IF(C20=102400,50,IF(C20=204800,50,IF(C20=307200,50,50))))))))))))))))))))))))))))))))))))</f>
        <v>50</v>
      </c>
    </row>
    <row r="6" spans="2:21" ht="14.45" x14ac:dyDescent="0.35">
      <c r="B6" s="3" t="s">
        <v>44</v>
      </c>
      <c r="C6" s="4">
        <v>768</v>
      </c>
      <c r="D6" s="40">
        <v>1</v>
      </c>
      <c r="E6" s="7">
        <f>(C20-900)/(C6-((C6*K6)/100))</f>
        <v>169.49479166666666</v>
      </c>
      <c r="F6" s="42">
        <f t="shared" ref="F6:F15" si="0">G6*D6/3</f>
        <v>1.6666666666666667</v>
      </c>
      <c r="G6" s="10">
        <v>5</v>
      </c>
      <c r="H6" s="23"/>
      <c r="I6" s="33"/>
      <c r="J6" s="14">
        <f>((G6*C6)-((G6*C6)*K5/100))</f>
        <v>1920</v>
      </c>
      <c r="K6" s="12"/>
      <c r="L6" s="33"/>
      <c r="M6" s="33"/>
      <c r="N6" s="33"/>
      <c r="O6" s="33"/>
    </row>
    <row r="7" spans="2:21" ht="14.45" x14ac:dyDescent="0.35">
      <c r="B7" s="3" t="s">
        <v>2</v>
      </c>
      <c r="C7" s="4">
        <v>3072</v>
      </c>
      <c r="D7" s="40">
        <v>1</v>
      </c>
      <c r="E7" s="7">
        <f>(C20-900)/(C7-((C7*K7)/100))</f>
        <v>42.373697916666664</v>
      </c>
      <c r="F7" s="42">
        <f t="shared" si="0"/>
        <v>0</v>
      </c>
      <c r="G7" s="10">
        <v>0</v>
      </c>
      <c r="H7" s="23"/>
      <c r="I7" s="33"/>
      <c r="J7" s="14">
        <f>((G7*C7)-((G7*C7)*K5/100))</f>
        <v>0</v>
      </c>
      <c r="K7" s="12"/>
      <c r="L7" s="33"/>
      <c r="M7" s="33"/>
      <c r="N7" s="33"/>
      <c r="O7" s="33"/>
    </row>
    <row r="8" spans="2:21" ht="14.45" x14ac:dyDescent="0.35">
      <c r="B8" s="3" t="s">
        <v>11</v>
      </c>
      <c r="C8" s="4">
        <v>3096</v>
      </c>
      <c r="D8" s="40">
        <v>1</v>
      </c>
      <c r="E8" s="7">
        <f>(C20-900)/(C8-((C8*K8)/100))</f>
        <v>42.045219638242891</v>
      </c>
      <c r="F8" s="42">
        <f t="shared" si="0"/>
        <v>0</v>
      </c>
      <c r="G8" s="10">
        <v>0</v>
      </c>
      <c r="H8" s="23"/>
      <c r="I8" s="33"/>
      <c r="J8" s="14">
        <f>((G8*C8)-((G8*C8)*K5/100))</f>
        <v>0</v>
      </c>
      <c r="K8" s="12"/>
      <c r="L8" s="33"/>
      <c r="M8" s="33"/>
      <c r="N8" s="33"/>
      <c r="O8" s="33"/>
    </row>
    <row r="9" spans="2:21" ht="14.45" x14ac:dyDescent="0.35">
      <c r="B9" s="3" t="s">
        <v>39</v>
      </c>
      <c r="C9" s="4">
        <v>3072</v>
      </c>
      <c r="D9" s="40">
        <v>1</v>
      </c>
      <c r="E9" s="7">
        <f>(C20-900)/(C9-((C9*K9)/100))</f>
        <v>42.373697916666664</v>
      </c>
      <c r="F9" s="42">
        <f t="shared" si="0"/>
        <v>0</v>
      </c>
      <c r="G9" s="10">
        <v>0</v>
      </c>
      <c r="H9" s="23"/>
      <c r="I9" s="33"/>
      <c r="J9" s="14">
        <f>((G9*C9)-((G9*C9)*K5/100))</f>
        <v>0</v>
      </c>
      <c r="K9" s="12"/>
      <c r="L9" s="34"/>
      <c r="M9" s="30"/>
      <c r="N9" s="33"/>
      <c r="O9" s="33"/>
    </row>
    <row r="10" spans="2:21" ht="14.45" x14ac:dyDescent="0.35">
      <c r="B10" s="3" t="s">
        <v>45</v>
      </c>
      <c r="C10" s="4">
        <v>2048</v>
      </c>
      <c r="D10" s="40">
        <v>1</v>
      </c>
      <c r="E10" s="7">
        <f>(C20-900)/(C10-((C10*K10)/100))</f>
        <v>63.560546875</v>
      </c>
      <c r="F10" s="42">
        <f t="shared" si="0"/>
        <v>0</v>
      </c>
      <c r="G10" s="10">
        <v>0</v>
      </c>
      <c r="H10" s="23"/>
      <c r="I10" s="33"/>
      <c r="J10" s="14">
        <f>((G10*C10)-((G10*C10)*K5/100))</f>
        <v>0</v>
      </c>
      <c r="K10" s="12"/>
      <c r="L10" s="34"/>
      <c r="M10" s="30"/>
      <c r="N10" s="33"/>
      <c r="O10" s="33"/>
    </row>
    <row r="11" spans="2:21" ht="14.45" x14ac:dyDescent="0.35">
      <c r="B11" s="3" t="s">
        <v>46</v>
      </c>
      <c r="C11" s="4">
        <v>512</v>
      </c>
      <c r="D11" s="40">
        <v>1</v>
      </c>
      <c r="E11" s="7">
        <f>(C20-900)/(C11-((C11*K11)/100))</f>
        <v>254.2421875</v>
      </c>
      <c r="F11" s="42">
        <f t="shared" si="0"/>
        <v>0</v>
      </c>
      <c r="G11" s="10">
        <v>0</v>
      </c>
      <c r="H11" s="23"/>
      <c r="I11" s="33"/>
      <c r="J11" s="14">
        <f>((G11*C11)-((G11*C11)*K5/100))</f>
        <v>0</v>
      </c>
      <c r="K11" s="12"/>
      <c r="L11" s="33"/>
      <c r="M11" s="33"/>
      <c r="N11" s="33"/>
      <c r="O11" s="33"/>
    </row>
    <row r="12" spans="2:21" ht="14.45" x14ac:dyDescent="0.35">
      <c r="B12" s="3" t="s">
        <v>7</v>
      </c>
      <c r="C12" s="4">
        <v>2048</v>
      </c>
      <c r="D12" s="40">
        <v>1</v>
      </c>
      <c r="E12" s="7">
        <f>(C20-900)/(C12-((C12*K12)/100))</f>
        <v>63.560546875</v>
      </c>
      <c r="F12" s="42">
        <f t="shared" si="0"/>
        <v>0</v>
      </c>
      <c r="G12" s="10">
        <v>0</v>
      </c>
      <c r="H12" s="23"/>
      <c r="I12" s="33"/>
      <c r="J12" s="14">
        <f>((G12*C12)-((G12*C12)*K5/100))</f>
        <v>0</v>
      </c>
      <c r="K12" s="12"/>
      <c r="L12" s="33"/>
      <c r="M12" s="33"/>
      <c r="N12" s="33"/>
      <c r="O12" s="33"/>
    </row>
    <row r="13" spans="2:21" ht="14.45" x14ac:dyDescent="0.35">
      <c r="B13" s="3" t="s">
        <v>8</v>
      </c>
      <c r="C13" s="4">
        <v>4096</v>
      </c>
      <c r="D13" s="40">
        <v>2</v>
      </c>
      <c r="E13" s="7">
        <f>(C20-900)/(C13-((C13*K13)/100))</f>
        <v>31.7802734375</v>
      </c>
      <c r="F13" s="42">
        <f t="shared" si="0"/>
        <v>0</v>
      </c>
      <c r="G13" s="10">
        <v>0</v>
      </c>
      <c r="H13" s="23"/>
      <c r="I13" s="33"/>
      <c r="J13" s="14">
        <f>((G13*C13)-((G13*C13)*K5/100))</f>
        <v>0</v>
      </c>
      <c r="K13" s="12"/>
      <c r="L13" s="33"/>
      <c r="M13" s="33"/>
      <c r="N13" s="33"/>
      <c r="O13" s="33"/>
    </row>
    <row r="14" spans="2:21" ht="14.45" x14ac:dyDescent="0.35">
      <c r="B14" s="3" t="s">
        <v>9</v>
      </c>
      <c r="C14" s="4">
        <v>8192</v>
      </c>
      <c r="D14" s="40">
        <v>4</v>
      </c>
      <c r="E14" s="7">
        <f>(C20-900)/(C14-((C14*K14)/100))</f>
        <v>15.89013671875</v>
      </c>
      <c r="F14" s="42">
        <f t="shared" si="0"/>
        <v>0</v>
      </c>
      <c r="G14" s="10">
        <v>0</v>
      </c>
      <c r="H14" s="23"/>
      <c r="I14" s="33"/>
      <c r="J14" s="14">
        <f>((G14*C14)-((G14*C14)*K5/100))</f>
        <v>0</v>
      </c>
      <c r="K14" s="12"/>
      <c r="L14" s="33"/>
      <c r="M14" s="33"/>
      <c r="N14" s="33"/>
      <c r="O14" s="33"/>
    </row>
    <row r="15" spans="2:21" ht="14.45" x14ac:dyDescent="0.35">
      <c r="B15" s="3" t="s">
        <v>10</v>
      </c>
      <c r="C15" s="4">
        <v>16384</v>
      </c>
      <c r="D15" s="40">
        <v>8</v>
      </c>
      <c r="E15" s="7">
        <f>(C20-900)/(C15-((C15*K15)/100))</f>
        <v>7.945068359375</v>
      </c>
      <c r="F15" s="42">
        <f t="shared" si="0"/>
        <v>0</v>
      </c>
      <c r="G15" s="10">
        <v>0</v>
      </c>
      <c r="H15" s="23"/>
      <c r="I15" s="33"/>
      <c r="J15" s="14">
        <f>((G15*C15)-((G15*C15)*K5/100))</f>
        <v>0</v>
      </c>
      <c r="K15" s="12"/>
      <c r="L15" s="33"/>
      <c r="M15" s="33"/>
      <c r="N15" s="33"/>
      <c r="O15" s="33"/>
    </row>
    <row r="16" spans="2:21" ht="14.45" x14ac:dyDescent="0.35">
      <c r="B16" s="9"/>
      <c r="C16" s="17"/>
      <c r="D16" s="18"/>
      <c r="E16" s="20"/>
      <c r="F16" s="21"/>
      <c r="G16" s="22"/>
      <c r="H16" s="23"/>
      <c r="I16" s="33"/>
      <c r="J16" s="33"/>
      <c r="K16" s="33"/>
      <c r="L16" s="33"/>
      <c r="M16" s="33"/>
      <c r="N16" s="33"/>
      <c r="O16" s="33"/>
    </row>
    <row r="17" spans="2:19" ht="14.45" x14ac:dyDescent="0.35">
      <c r="B17" s="48" t="s">
        <v>18</v>
      </c>
      <c r="C17" s="48"/>
      <c r="D17" s="18"/>
      <c r="E17" s="20"/>
      <c r="F17" s="14"/>
      <c r="G17" s="12"/>
      <c r="I17" s="33"/>
      <c r="J17" s="33"/>
      <c r="K17" s="33"/>
      <c r="L17" s="33"/>
      <c r="M17" s="33"/>
      <c r="N17" s="33"/>
      <c r="O17" s="33"/>
    </row>
    <row r="18" spans="2:19" ht="14.45" x14ac:dyDescent="0.35">
      <c r="B18" s="19" t="s">
        <v>17</v>
      </c>
      <c r="C18" s="6">
        <v>131072</v>
      </c>
      <c r="D18">
        <f>C18/1024</f>
        <v>128</v>
      </c>
      <c r="E18" t="s">
        <v>41</v>
      </c>
      <c r="F18" s="15"/>
      <c r="G18" s="9"/>
      <c r="I18" s="33"/>
      <c r="J18" s="33"/>
      <c r="K18" s="33"/>
      <c r="L18" s="33"/>
      <c r="M18" s="33"/>
      <c r="N18" s="33"/>
      <c r="O18" s="33"/>
    </row>
    <row r="19" spans="2:19" ht="14.45" x14ac:dyDescent="0.35">
      <c r="B19" s="48" t="s">
        <v>3</v>
      </c>
      <c r="C19" s="48"/>
      <c r="I19" s="33"/>
      <c r="J19" s="33"/>
      <c r="K19" s="33"/>
      <c r="L19" s="33"/>
      <c r="M19" s="33"/>
      <c r="N19" s="33"/>
      <c r="O19" s="33"/>
    </row>
    <row r="20" spans="2:19" ht="15" customHeight="1" x14ac:dyDescent="0.25">
      <c r="B20" s="3" t="s">
        <v>12</v>
      </c>
      <c r="C20" s="6">
        <v>131072</v>
      </c>
      <c r="D20">
        <f>C20/1024</f>
        <v>128</v>
      </c>
      <c r="E20" t="s">
        <v>41</v>
      </c>
      <c r="F20" s="49" t="str">
        <f>IF((C20+1000)&gt;=C18,"VM allocation cannot be more than the Physical memory","")</f>
        <v>VM allocation cannot be more than the Physical memory</v>
      </c>
      <c r="G20" s="49"/>
      <c r="I20" s="33"/>
      <c r="J20" s="33"/>
      <c r="K20" s="33"/>
      <c r="L20" s="33"/>
      <c r="M20" s="33"/>
      <c r="N20" s="33"/>
      <c r="O20" s="33"/>
    </row>
    <row r="21" spans="2:19" x14ac:dyDescent="0.25">
      <c r="B21" s="3" t="s">
        <v>48</v>
      </c>
      <c r="C21" s="41">
        <v>3</v>
      </c>
      <c r="D21" s="9"/>
      <c r="F21" s="49"/>
      <c r="G21" s="49"/>
      <c r="I21" s="33"/>
      <c r="J21" s="33"/>
      <c r="K21" s="33"/>
      <c r="L21" s="33"/>
      <c r="M21" s="33"/>
      <c r="N21" s="33"/>
      <c r="O21" s="33"/>
    </row>
    <row r="22" spans="2:19" ht="14.45" x14ac:dyDescent="0.35">
      <c r="C22" s="29"/>
    </row>
    <row r="23" spans="2:19" ht="14.45" x14ac:dyDescent="0.35">
      <c r="B23" s="50" t="s">
        <v>5</v>
      </c>
      <c r="C23" s="51"/>
      <c r="D23" s="51"/>
      <c r="E23" s="51"/>
      <c r="F23" s="51"/>
      <c r="G23" s="52"/>
    </row>
    <row r="24" spans="2:19" ht="14.45" x14ac:dyDescent="0.35">
      <c r="B24" s="16"/>
      <c r="C24" s="8"/>
      <c r="D24" s="11" t="s">
        <v>52</v>
      </c>
      <c r="E24" s="43">
        <f>SUM(J5:J15)</f>
        <v>4480</v>
      </c>
      <c r="G24" s="44" t="str">
        <f>ROUNDUP(SUM(J5:J15)/1024,0) &amp;" GB"</f>
        <v>5 GB</v>
      </c>
    </row>
    <row r="25" spans="2:19" ht="14.45" x14ac:dyDescent="0.35">
      <c r="B25" s="16"/>
      <c r="C25" s="8"/>
      <c r="D25" s="11" t="s">
        <v>51</v>
      </c>
      <c r="E25" s="45" t="str">
        <f>ROUNDUP(SUM(F5:F15),0) &amp; " Cores"</f>
        <v>5 Cores</v>
      </c>
      <c r="F25" s="46"/>
    </row>
    <row r="29" spans="2:19" x14ac:dyDescent="0.25">
      <c r="S29" s="37">
        <v>1024</v>
      </c>
    </row>
    <row r="30" spans="2:19" x14ac:dyDescent="0.25">
      <c r="S30" s="37">
        <v>1024</v>
      </c>
    </row>
    <row r="31" spans="2:19" x14ac:dyDescent="0.25">
      <c r="S31" s="37">
        <v>3072</v>
      </c>
    </row>
    <row r="32" spans="2:19" x14ac:dyDescent="0.25">
      <c r="S32" s="37">
        <v>4096</v>
      </c>
    </row>
    <row r="33" spans="19:19" x14ac:dyDescent="0.25">
      <c r="S33" s="37">
        <v>5120</v>
      </c>
    </row>
    <row r="34" spans="19:19" x14ac:dyDescent="0.25">
      <c r="S34" s="37">
        <v>6144</v>
      </c>
    </row>
    <row r="35" spans="19:19" x14ac:dyDescent="0.25">
      <c r="S35" s="37">
        <v>7168</v>
      </c>
    </row>
    <row r="36" spans="19:19" x14ac:dyDescent="0.25">
      <c r="S36" s="37">
        <v>8192</v>
      </c>
    </row>
    <row r="37" spans="19:19" x14ac:dyDescent="0.25">
      <c r="S37" s="37">
        <v>9216</v>
      </c>
    </row>
    <row r="38" spans="19:19" x14ac:dyDescent="0.25">
      <c r="S38" s="37">
        <v>10240</v>
      </c>
    </row>
    <row r="39" spans="19:19" x14ac:dyDescent="0.25">
      <c r="S39" s="37">
        <v>11264</v>
      </c>
    </row>
    <row r="40" spans="19:19" x14ac:dyDescent="0.25">
      <c r="S40" s="37">
        <v>12288</v>
      </c>
    </row>
    <row r="41" spans="19:19" x14ac:dyDescent="0.25">
      <c r="S41" s="37">
        <v>13312</v>
      </c>
    </row>
    <row r="42" spans="19:19" x14ac:dyDescent="0.25">
      <c r="S42" s="37">
        <v>14336</v>
      </c>
    </row>
    <row r="43" spans="19:19" x14ac:dyDescent="0.25">
      <c r="S43" s="37">
        <v>15360</v>
      </c>
    </row>
    <row r="44" spans="19:19" x14ac:dyDescent="0.25">
      <c r="S44" s="37">
        <v>16384</v>
      </c>
    </row>
    <row r="45" spans="19:19" x14ac:dyDescent="0.25">
      <c r="S45" s="37">
        <v>17408</v>
      </c>
    </row>
    <row r="46" spans="19:19" x14ac:dyDescent="0.25">
      <c r="S46" s="37">
        <v>18432</v>
      </c>
    </row>
    <row r="47" spans="19:19" x14ac:dyDescent="0.25">
      <c r="S47" s="37">
        <v>19456</v>
      </c>
    </row>
    <row r="48" spans="19:19" x14ac:dyDescent="0.25">
      <c r="S48" s="37">
        <v>20480</v>
      </c>
    </row>
    <row r="49" spans="19:19" x14ac:dyDescent="0.25">
      <c r="S49" s="37">
        <v>21504</v>
      </c>
    </row>
    <row r="50" spans="19:19" x14ac:dyDescent="0.25">
      <c r="S50" s="37">
        <v>22528</v>
      </c>
    </row>
    <row r="51" spans="19:19" x14ac:dyDescent="0.25">
      <c r="S51" s="37">
        <v>23552</v>
      </c>
    </row>
    <row r="52" spans="19:19" x14ac:dyDescent="0.25">
      <c r="S52" s="37">
        <v>24576</v>
      </c>
    </row>
    <row r="53" spans="19:19" x14ac:dyDescent="0.25">
      <c r="S53" s="37">
        <v>25600</v>
      </c>
    </row>
    <row r="54" spans="19:19" x14ac:dyDescent="0.25">
      <c r="S54" s="37">
        <v>26624</v>
      </c>
    </row>
    <row r="55" spans="19:19" x14ac:dyDescent="0.25">
      <c r="S55" s="37">
        <v>27648</v>
      </c>
    </row>
    <row r="56" spans="19:19" x14ac:dyDescent="0.25">
      <c r="S56" s="37">
        <v>28672</v>
      </c>
    </row>
    <row r="57" spans="19:19" x14ac:dyDescent="0.25">
      <c r="S57" s="37">
        <v>29696</v>
      </c>
    </row>
    <row r="58" spans="19:19" x14ac:dyDescent="0.25">
      <c r="S58" s="37">
        <v>30720</v>
      </c>
    </row>
    <row r="59" spans="19:19" x14ac:dyDescent="0.25">
      <c r="S59" s="37">
        <v>31744</v>
      </c>
    </row>
    <row r="60" spans="19:19" x14ac:dyDescent="0.25">
      <c r="S60" s="37">
        <v>32768</v>
      </c>
    </row>
    <row r="61" spans="19:19" x14ac:dyDescent="0.25">
      <c r="S61" s="37">
        <v>33792</v>
      </c>
    </row>
    <row r="62" spans="19:19" x14ac:dyDescent="0.25">
      <c r="S62" s="37">
        <v>34816</v>
      </c>
    </row>
    <row r="63" spans="19:19" x14ac:dyDescent="0.25">
      <c r="S63" s="37">
        <v>35840</v>
      </c>
    </row>
    <row r="64" spans="19:19" x14ac:dyDescent="0.25">
      <c r="S64" s="37">
        <v>36864</v>
      </c>
    </row>
    <row r="65" spans="19:19" x14ac:dyDescent="0.25">
      <c r="S65" s="37">
        <v>37888</v>
      </c>
    </row>
    <row r="66" spans="19:19" x14ac:dyDescent="0.25">
      <c r="S66" s="37">
        <v>38912</v>
      </c>
    </row>
    <row r="67" spans="19:19" x14ac:dyDescent="0.25">
      <c r="S67" s="37">
        <v>39936</v>
      </c>
    </row>
    <row r="68" spans="19:19" x14ac:dyDescent="0.25">
      <c r="S68" s="37">
        <v>40960</v>
      </c>
    </row>
    <row r="69" spans="19:19" x14ac:dyDescent="0.25">
      <c r="S69" s="37">
        <v>41984</v>
      </c>
    </row>
    <row r="70" spans="19:19" x14ac:dyDescent="0.25">
      <c r="S70" s="37">
        <v>65536</v>
      </c>
    </row>
    <row r="71" spans="19:19" x14ac:dyDescent="0.25">
      <c r="S71" s="37">
        <v>102400</v>
      </c>
    </row>
    <row r="72" spans="19:19" x14ac:dyDescent="0.25">
      <c r="S72" s="37">
        <f>128*1024</f>
        <v>131072</v>
      </c>
    </row>
    <row r="73" spans="19:19" x14ac:dyDescent="0.25">
      <c r="S73" s="37">
        <v>153600</v>
      </c>
    </row>
    <row r="74" spans="19:19" x14ac:dyDescent="0.25">
      <c r="S74" s="37">
        <v>204800</v>
      </c>
    </row>
    <row r="75" spans="19:19" x14ac:dyDescent="0.25">
      <c r="S75" s="37">
        <v>256000</v>
      </c>
    </row>
    <row r="76" spans="19:19" x14ac:dyDescent="0.25">
      <c r="S76" s="37">
        <v>307200</v>
      </c>
    </row>
    <row r="77" spans="19:19" x14ac:dyDescent="0.25">
      <c r="S77" s="37">
        <f>512*1024</f>
        <v>524288</v>
      </c>
    </row>
  </sheetData>
  <protectedRanges>
    <protectedRange sqref="G5:G15" name="Nodes"/>
    <protectedRange sqref="C18" name="TotalMemory"/>
    <protectedRange sqref="C20" name="VMMemory"/>
  </protectedRanges>
  <mergeCells count="6">
    <mergeCell ref="E25:F25"/>
    <mergeCell ref="B3:G3"/>
    <mergeCell ref="B19:C19"/>
    <mergeCell ref="B17:C17"/>
    <mergeCell ref="F20:G21"/>
    <mergeCell ref="B23:G23"/>
  </mergeCells>
  <conditionalFormatting sqref="E24">
    <cfRule type="cellIs" dxfId="1" priority="4" operator="lessThan">
      <formula>$C$20</formula>
    </cfRule>
    <cfRule type="cellIs" dxfId="0" priority="5" operator="greaterThan">
      <formula>$C$20</formula>
    </cfRule>
  </conditionalFormatting>
  <dataValidations count="2">
    <dataValidation type="whole" allowBlank="1" showInputMessage="1" showErrorMessage="1" sqref="L9:L10 E16:E17">
      <formula1>0</formula1>
      <formula2>100</formula2>
    </dataValidation>
    <dataValidation type="list" allowBlank="1" showInputMessage="1" showErrorMessage="1" sqref="C18 C20">
      <formula1>$S$30:$S$77</formula1>
    </dataValidation>
  </dataValidations>
  <pageMargins left="0.7" right="0.7" top="0.75" bottom="0.75" header="0.3" footer="0.3"/>
  <pageSetup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"/>
  <sheetViews>
    <sheetView workbookViewId="0">
      <selection activeCell="C10" sqref="C10"/>
    </sheetView>
  </sheetViews>
  <sheetFormatPr defaultColWidth="8.85546875" defaultRowHeight="15" x14ac:dyDescent="0.25"/>
  <cols>
    <col min="2" max="2" width="8.85546875" style="24" customWidth="1"/>
  </cols>
  <sheetData>
    <row r="2" spans="1:3" x14ac:dyDescent="0.35">
      <c r="A2" t="s">
        <v>34</v>
      </c>
    </row>
    <row r="3" spans="1:3" x14ac:dyDescent="0.35">
      <c r="B3" s="27">
        <v>1</v>
      </c>
      <c r="C3" t="s">
        <v>35</v>
      </c>
    </row>
    <row r="4" spans="1:3" x14ac:dyDescent="0.35">
      <c r="B4" s="24">
        <v>1.1000000000000001</v>
      </c>
      <c r="C4" t="s">
        <v>36</v>
      </c>
    </row>
    <row r="5" spans="1:3" x14ac:dyDescent="0.35">
      <c r="B5" s="24">
        <v>1.2</v>
      </c>
      <c r="C5" t="s">
        <v>37</v>
      </c>
    </row>
    <row r="6" spans="1:3" x14ac:dyDescent="0.35">
      <c r="B6" s="24">
        <v>1.3</v>
      </c>
      <c r="C6" t="s">
        <v>38</v>
      </c>
    </row>
    <row r="7" spans="1:3" x14ac:dyDescent="0.35">
      <c r="C7" t="s">
        <v>40</v>
      </c>
    </row>
    <row r="8" spans="1:3" x14ac:dyDescent="0.35">
      <c r="B8" s="24">
        <v>1.4</v>
      </c>
      <c r="C8" t="s">
        <v>42</v>
      </c>
    </row>
    <row r="9" spans="1:3" x14ac:dyDescent="0.35">
      <c r="B9" s="24">
        <v>1.5</v>
      </c>
      <c r="C9" t="s">
        <v>49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Calculations</vt:lpstr>
      <vt:lpstr>Change Log</vt:lpstr>
    </vt:vector>
  </TitlesOfParts>
  <Company>Cisco Systems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Cisco Systems</dc:creator>
  <cp:lastModifiedBy>Matt Markley</cp:lastModifiedBy>
  <dcterms:created xsi:type="dcterms:W3CDTF">2013-11-26T04:28:53Z</dcterms:created>
  <dcterms:modified xsi:type="dcterms:W3CDTF">2015-07-29T16:17:32Z</dcterms:modified>
</cp:coreProperties>
</file>